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3"/>
  </bookViews>
  <sheets>
    <sheet name="BP" sheetId="1" r:id="rId1"/>
    <sheet name="DRE" sheetId="2" r:id="rId2"/>
    <sheet name="DMPL" sheetId="3" r:id="rId3"/>
    <sheet name="DFC" sheetId="4" r:id="rId4"/>
  </sheets>
  <definedNames>
    <definedName name="_xlnm.Print_Area" localSheetId="0">'BP'!$A$1:$J$36</definedName>
    <definedName name="_xlnm.Print_Area" localSheetId="3">'DFC'!$A$1:$E$44</definedName>
    <definedName name="_xlnm.Print_Area" localSheetId="2">'DMPL'!$A$1:$E$27</definedName>
    <definedName name="_xlnm.Print_Area" localSheetId="1">'DRE'!$A$1:$F$32</definedName>
  </definedNames>
  <calcPr fullCalcOnLoad="1"/>
</workbook>
</file>

<file path=xl/comments4.xml><?xml version="1.0" encoding="utf-8"?>
<comments xmlns="http://schemas.openxmlformats.org/spreadsheetml/2006/main">
  <authors>
    <author>adm</author>
  </authors>
  <commentList>
    <comment ref="B8" authorId="0">
      <text>
        <r>
          <rPr>
            <b/>
            <sz val="8"/>
            <rFont val="Tahoma"/>
            <family val="2"/>
          </rPr>
          <t>adm: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adm: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<sst xmlns="http://schemas.openxmlformats.org/spreadsheetml/2006/main" count="112" uniqueCount="94">
  <si>
    <t>ATIVO</t>
  </si>
  <si>
    <t>PASSIVO</t>
  </si>
  <si>
    <t xml:space="preserve">    CIRCULANTE</t>
  </si>
  <si>
    <t xml:space="preserve">        CLIENTES</t>
  </si>
  <si>
    <t xml:space="preserve">   CIRCULANTE</t>
  </si>
  <si>
    <t xml:space="preserve">      OBRIGAÇÕES TRIBUTARIAS</t>
  </si>
  <si>
    <t xml:space="preserve">   ADMINISTRATIVAS</t>
  </si>
  <si>
    <t xml:space="preserve">   FINANCEIRAS LIQUIDAS</t>
  </si>
  <si>
    <t xml:space="preserve"> </t>
  </si>
  <si>
    <t xml:space="preserve">    NÃO CIRCULANTE</t>
  </si>
  <si>
    <t>NOTA</t>
  </si>
  <si>
    <t>RESULTADO BRUTO</t>
  </si>
  <si>
    <t>RESULTADO OPERACIONAL</t>
  </si>
  <si>
    <t>RESULTADO LIQUIDO DO EXERCICIO</t>
  </si>
  <si>
    <t>DEDUÇÃO DA RECEITA BRUTA</t>
  </si>
  <si>
    <t xml:space="preserve">           CONTRIBUIÇÕES A RECEBER</t>
  </si>
  <si>
    <t xml:space="preserve">           (-) CRÉDITOS DE LIQ. DUVIDOSA</t>
  </si>
  <si>
    <t xml:space="preserve">           INVESTIMENTOS</t>
  </si>
  <si>
    <t xml:space="preserve">           INTANGIVEL</t>
  </si>
  <si>
    <t xml:space="preserve">      OUTRAS CONTAS A PAGAR</t>
  </si>
  <si>
    <t xml:space="preserve">      PROVISÕES PATRONAIS</t>
  </si>
  <si>
    <t xml:space="preserve">      CONTRIBUIÇÕES A REPASSAR OCB/NAC</t>
  </si>
  <si>
    <t xml:space="preserve">   PATRIMONIO SOCIAL</t>
  </si>
  <si>
    <t xml:space="preserve">      SUPERÁVIT DO EXERCÍCIO</t>
  </si>
  <si>
    <t xml:space="preserve">      SUPERÁVIT ACUMULADO</t>
  </si>
  <si>
    <t>Operacionais</t>
  </si>
  <si>
    <t>Pagamento de Obrigações Trabalhistas e Encargos</t>
  </si>
  <si>
    <t>Pagamento de Imposto sobre as Receitas</t>
  </si>
  <si>
    <t>Pagamento de Obrigações tributárias</t>
  </si>
  <si>
    <t xml:space="preserve"> CPF: 057.905.488-81</t>
  </si>
  <si>
    <t>(=) Caixa Líquido gerado pelas atividades operacionais</t>
  </si>
  <si>
    <t>Pagamento de Contribuições à OCB-Nacional</t>
  </si>
  <si>
    <t>Investimentos</t>
  </si>
  <si>
    <t>(=) Caixa Líquido gerado pelas atividades de Investimenos</t>
  </si>
  <si>
    <t>Financiamentos</t>
  </si>
  <si>
    <t>Pagamentos Financiamentos - OCB-Nacional</t>
  </si>
  <si>
    <t>(=) Caixa Líquido gerado pelas atividades de Financiamentos</t>
  </si>
  <si>
    <t>Recebimento de Aluguel</t>
  </si>
  <si>
    <t>(=) Redução no Caixa e Equivalente de Caixa</t>
  </si>
  <si>
    <t>Caixa e Equivalente de Caixa - no início do período</t>
  </si>
  <si>
    <t>Caixa e Equivalente de Caixa - no final do período</t>
  </si>
  <si>
    <t>CONTAS</t>
  </si>
  <si>
    <t>3.2</t>
  </si>
  <si>
    <t>3.3</t>
  </si>
  <si>
    <t>3.4</t>
  </si>
  <si>
    <t>3.8</t>
  </si>
  <si>
    <t>3.9</t>
  </si>
  <si>
    <t>3.10</t>
  </si>
  <si>
    <t>3.11</t>
  </si>
  <si>
    <t>3.12</t>
  </si>
  <si>
    <t xml:space="preserve">      FORNECEDORES</t>
  </si>
  <si>
    <t>Valores Recebidos das Cooperativas</t>
  </si>
  <si>
    <t xml:space="preserve">      AJUSTE DE AVALIAÇÃO PATRIMONIAL</t>
  </si>
  <si>
    <t>(Valores expressos em Reais)</t>
  </si>
  <si>
    <t>HISTÓRICO</t>
  </si>
  <si>
    <t>Resultado Patrimonial Social Acumulado</t>
  </si>
  <si>
    <t>1 - Déficit / Superávit do Exercício</t>
  </si>
  <si>
    <t>Patrimônio Social Líquido</t>
  </si>
  <si>
    <t>2 - Ajuste de Avaliação Patrimonial</t>
  </si>
  <si>
    <t>Repasse Mensal - OCB Nacional</t>
  </si>
  <si>
    <t>3.7</t>
  </si>
  <si>
    <t>3.13</t>
  </si>
  <si>
    <t>3.14</t>
  </si>
  <si>
    <t>3.15</t>
  </si>
  <si>
    <t>SINDICATO E ORGANIZAÇÃO DAS COOPERTIVAS NO ESTADO DO TOCANTINS -OCB/TO</t>
  </si>
  <si>
    <t>Recebimento não identificado/Indevido</t>
  </si>
  <si>
    <t>Pagamento de Despesas Financeiras</t>
  </si>
  <si>
    <t>Receita Financeira</t>
  </si>
  <si>
    <t>Integralização quotas Capital Social (SICOOB/SICREDI)</t>
  </si>
  <si>
    <t xml:space="preserve">           IMOBILIZADO</t>
  </si>
  <si>
    <t xml:space="preserve">        OUTROS DIREITOS</t>
  </si>
  <si>
    <t xml:space="preserve">DESPESAS </t>
  </si>
  <si>
    <t>RECEITA  BRUTA</t>
  </si>
  <si>
    <t>RECEITA LIQUIDA</t>
  </si>
  <si>
    <t>OUTRAS RECEITAS</t>
  </si>
  <si>
    <t>3.5</t>
  </si>
  <si>
    <t>3.6</t>
  </si>
  <si>
    <t>3.2.1</t>
  </si>
  <si>
    <t xml:space="preserve">        CAIXA E EQUIVALENTES</t>
  </si>
  <si>
    <t xml:space="preserve">% Var. </t>
  </si>
  <si>
    <t>% Var.</t>
  </si>
  <si>
    <t>Receita de Transferência OCB Nacional</t>
  </si>
  <si>
    <t>SALDO EM 31/12/2017</t>
  </si>
  <si>
    <t>(=) Aumento no Caixa e Equivalente de Caixa</t>
  </si>
  <si>
    <t>DEMONSTRAÇÃO DO RESULTADO DO EXERCICIO EM 31 DE DEZEMBRO DE 2018</t>
  </si>
  <si>
    <t>BALANÇO PATRIMONIAL EM 31 DE DEZEMBRO DE 2018</t>
  </si>
  <si>
    <t>DEMONSTRAÇÃO DAS MUTAÇÕES DO PATRIMÔNIO LÍQUIDO EM 31 DE DEZEMBRO DE 2018</t>
  </si>
  <si>
    <t>SALDO EM 01/01/2017</t>
  </si>
  <si>
    <t>SALDO EM 31/12/2018</t>
  </si>
  <si>
    <t>DEMONSTRAÇÃO DO FLUXO DE CAIXA EM 31 DE DEZEMBRO DE 2018</t>
  </si>
  <si>
    <t>Distribuição de Sobras creditado na conta corrente Sicredi</t>
  </si>
  <si>
    <t>Aquisição de Ativos Imobilizados (Veiculos, Equipamentos, Imóveis)</t>
  </si>
  <si>
    <r>
      <t xml:space="preserve">                                                           </t>
    </r>
    <r>
      <rPr>
        <b/>
        <sz val="8"/>
        <rFont val="Arial"/>
        <family val="2"/>
      </rPr>
      <t>CPF: 057.905.488-81</t>
    </r>
  </si>
  <si>
    <t xml:space="preserve">                      CPF: 057.905.488-81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</si>
</sst>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#,##0.00_ ;\-#,##0.00\ "/>
    <numFmt numFmtId="182" formatCode="&quot;Ativado&quot;;&quot;Ativado&quot;;&quot;Desativado&quot;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62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62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0" borderId="10" xfId="62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62" applyFont="1" applyBorder="1" applyAlignment="1">
      <alignment/>
    </xf>
    <xf numFmtId="171" fontId="0" fillId="0" borderId="0" xfId="0" applyNumberFormat="1" applyAlignment="1">
      <alignment/>
    </xf>
    <xf numFmtId="171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1" fontId="0" fillId="0" borderId="10" xfId="62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1" fontId="0" fillId="0" borderId="0" xfId="62" applyFont="1" applyBorder="1" applyAlignment="1">
      <alignment/>
    </xf>
    <xf numFmtId="0" fontId="2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16" borderId="25" xfId="0" applyFill="1" applyBorder="1" applyAlignment="1">
      <alignment/>
    </xf>
    <xf numFmtId="39" fontId="0" fillId="35" borderId="10" xfId="0" applyNumberFormat="1" applyFill="1" applyBorder="1" applyAlignment="1">
      <alignment/>
    </xf>
    <xf numFmtId="171" fontId="2" fillId="0" borderId="10" xfId="62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16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16" borderId="1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46" fillId="16" borderId="13" xfId="0" applyFont="1" applyFill="1" applyBorder="1" applyAlignment="1">
      <alignment horizontal="center" wrapText="1"/>
    </xf>
    <xf numFmtId="0" fontId="46" fillId="16" borderId="0" xfId="0" applyFont="1" applyFill="1" applyBorder="1" applyAlignment="1">
      <alignment horizontal="center" wrapText="1"/>
    </xf>
    <xf numFmtId="0" fontId="46" fillId="16" borderId="14" xfId="0" applyFont="1" applyFill="1" applyBorder="1" applyAlignment="1">
      <alignment horizontal="center" wrapText="1"/>
    </xf>
    <xf numFmtId="171" fontId="2" fillId="0" borderId="11" xfId="62" applyFont="1" applyBorder="1" applyAlignment="1">
      <alignment/>
    </xf>
    <xf numFmtId="171" fontId="2" fillId="0" borderId="10" xfId="62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1" fontId="2" fillId="0" borderId="10" xfId="62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39" fontId="3" fillId="35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39" fontId="0" fillId="35" borderId="10" xfId="0" applyNumberFormat="1" applyFont="1" applyFill="1" applyBorder="1" applyAlignment="1">
      <alignment/>
    </xf>
    <xf numFmtId="39" fontId="3" fillId="0" borderId="10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16" borderId="13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16" borderId="31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46" fillId="16" borderId="29" xfId="0" applyFont="1" applyFill="1" applyBorder="1" applyAlignment="1">
      <alignment horizontal="center" wrapText="1"/>
    </xf>
    <xf numFmtId="0" fontId="46" fillId="16" borderId="12" xfId="0" applyFont="1" applyFill="1" applyBorder="1" applyAlignment="1">
      <alignment horizontal="center" wrapText="1"/>
    </xf>
    <xf numFmtId="0" fontId="46" fillId="16" borderId="26" xfId="0" applyFont="1" applyFill="1" applyBorder="1" applyAlignment="1">
      <alignment horizontal="center" wrapText="1"/>
    </xf>
    <xf numFmtId="0" fontId="46" fillId="16" borderId="13" xfId="0" applyFont="1" applyFill="1" applyBorder="1" applyAlignment="1">
      <alignment horizontal="center" wrapText="1"/>
    </xf>
    <xf numFmtId="0" fontId="46" fillId="16" borderId="0" xfId="0" applyFont="1" applyFill="1" applyBorder="1" applyAlignment="1">
      <alignment horizontal="center" wrapText="1"/>
    </xf>
    <xf numFmtId="0" fontId="46" fillId="16" borderId="14" xfId="0" applyFont="1" applyFill="1" applyBorder="1" applyAlignment="1">
      <alignment horizontal="center" wrapText="1"/>
    </xf>
    <xf numFmtId="0" fontId="46" fillId="16" borderId="30" xfId="0" applyFont="1" applyFill="1" applyBorder="1" applyAlignment="1">
      <alignment horizontal="center" wrapText="1"/>
    </xf>
    <xf numFmtId="0" fontId="46" fillId="16" borderId="31" xfId="0" applyFont="1" applyFill="1" applyBorder="1" applyAlignment="1">
      <alignment horizontal="center" wrapText="1"/>
    </xf>
    <xf numFmtId="0" fontId="46" fillId="16" borderId="2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35" borderId="10" xfId="0" applyFont="1" applyFill="1" applyBorder="1" applyAlignment="1">
      <alignment horizontal="justify" vertical="center"/>
    </xf>
    <xf numFmtId="39" fontId="3" fillId="0" borderId="10" xfId="0" applyNumberFormat="1" applyFont="1" applyFill="1" applyBorder="1" applyAlignment="1">
      <alignment vertical="center"/>
    </xf>
    <xf numFmtId="39" fontId="3" fillId="35" borderId="32" xfId="0" applyNumberFormat="1" applyFont="1" applyFill="1" applyBorder="1" applyAlignment="1">
      <alignment vertical="center"/>
    </xf>
    <xf numFmtId="39" fontId="3" fillId="35" borderId="33" xfId="0" applyNumberFormat="1" applyFont="1" applyFill="1" applyBorder="1" applyAlignment="1">
      <alignment vertical="center"/>
    </xf>
    <xf numFmtId="39" fontId="3" fillId="35" borderId="10" xfId="0" applyNumberFormat="1" applyFont="1" applyFill="1" applyBorder="1" applyAlignment="1">
      <alignment vertical="center"/>
    </xf>
    <xf numFmtId="0" fontId="0" fillId="16" borderId="31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27</xdr:row>
      <xdr:rowOff>76200</xdr:rowOff>
    </xdr:from>
    <xdr:to>
      <xdr:col>2</xdr:col>
      <xdr:colOff>295275</xdr:colOff>
      <xdr:row>34</xdr:row>
      <xdr:rowOff>47625</xdr:rowOff>
    </xdr:to>
    <xdr:pic>
      <xdr:nvPicPr>
        <xdr:cNvPr id="1" name="Imagem 4" descr="U:\CAPACITACAO\INDICE 2019\ASSINATURAS DIGITAIS\ASSINATURA RICARDO\ASSINATURA DO PRESIDENTE - Fonte Arial 12 - TRANSPARÊ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352925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28</xdr:row>
      <xdr:rowOff>38100</xdr:rowOff>
    </xdr:from>
    <xdr:to>
      <xdr:col>8</xdr:col>
      <xdr:colOff>238125</xdr:colOff>
      <xdr:row>34</xdr:row>
      <xdr:rowOff>133350</xdr:rowOff>
    </xdr:to>
    <xdr:pic>
      <xdr:nvPicPr>
        <xdr:cNvPr id="2" name="Imagem 5" descr="U:\CAPACITACAO\INDICE 2019\ASSINATURAS DIGITAIS\Fernando Contador\Assinatura Fernand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4467225"/>
          <a:ext cx="3371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23</xdr:row>
      <xdr:rowOff>152400</xdr:rowOff>
    </xdr:from>
    <xdr:to>
      <xdr:col>0</xdr:col>
      <xdr:colOff>2114550</xdr:colOff>
      <xdr:row>30</xdr:row>
      <xdr:rowOff>76200</xdr:rowOff>
    </xdr:to>
    <xdr:pic>
      <xdr:nvPicPr>
        <xdr:cNvPr id="1" name="Imagem 1" descr="U:\CAPACITACAO\INDICE 2019\ASSINATURAS DIGITAIS\ASSINATURA RICARDO\ASSINATURA DO PRESIDENTE - Fonte Arial 12 - TRANSPARÊ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962400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25</xdr:row>
      <xdr:rowOff>152400</xdr:rowOff>
    </xdr:from>
    <xdr:to>
      <xdr:col>5</xdr:col>
      <xdr:colOff>333375</xdr:colOff>
      <xdr:row>30</xdr:row>
      <xdr:rowOff>85725</xdr:rowOff>
    </xdr:to>
    <xdr:pic>
      <xdr:nvPicPr>
        <xdr:cNvPr id="2" name="Imagem 2" descr="U:\CAPACITACAO\INDICE 2019\ASSINATURAS DIGITAIS\Fernando Contador\Assinatura Fernand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4286250"/>
          <a:ext cx="2943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16</xdr:row>
      <xdr:rowOff>28575</xdr:rowOff>
    </xdr:from>
    <xdr:to>
      <xdr:col>0</xdr:col>
      <xdr:colOff>1990725</xdr:colOff>
      <xdr:row>22</xdr:row>
      <xdr:rowOff>85725</xdr:rowOff>
    </xdr:to>
    <xdr:pic>
      <xdr:nvPicPr>
        <xdr:cNvPr id="1" name="Imagem 1" descr="U:\CAPACITACAO\INDICE 2019\ASSINATURAS DIGITAIS\ASSINATURA RICARDO\ASSINATURA DO PRESIDENTE - Fonte Arial 12 - TRANSPARÊ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28950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18</xdr:row>
      <xdr:rowOff>85725</xdr:rowOff>
    </xdr:from>
    <xdr:to>
      <xdr:col>3</xdr:col>
      <xdr:colOff>76200</xdr:colOff>
      <xdr:row>23</xdr:row>
      <xdr:rowOff>9525</xdr:rowOff>
    </xdr:to>
    <xdr:pic>
      <xdr:nvPicPr>
        <xdr:cNvPr id="2" name="Imagem 2" descr="U:\CAPACITACAO\INDICE 2019\ASSINATURAS DIGITAIS\Fernando Contador\Assinatura Fernand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3429000"/>
          <a:ext cx="2943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37</xdr:row>
      <xdr:rowOff>47625</xdr:rowOff>
    </xdr:from>
    <xdr:to>
      <xdr:col>0</xdr:col>
      <xdr:colOff>1819275</xdr:colOff>
      <xdr:row>43</xdr:row>
      <xdr:rowOff>47625</xdr:rowOff>
    </xdr:to>
    <xdr:pic>
      <xdr:nvPicPr>
        <xdr:cNvPr id="1" name="Imagem 1" descr="U:\CAPACITACAO\INDICE 2019\ASSINATURAS DIGITAIS\ASSINATURA RICARDO\ASSINATURA DO PRESIDENTE - Fonte Arial 12 - TRANSPARÊ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21030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57150</xdr:rowOff>
    </xdr:from>
    <xdr:to>
      <xdr:col>4</xdr:col>
      <xdr:colOff>466725</xdr:colOff>
      <xdr:row>43</xdr:row>
      <xdr:rowOff>142875</xdr:rowOff>
    </xdr:to>
    <xdr:pic>
      <xdr:nvPicPr>
        <xdr:cNvPr id="2" name="Imagem 2" descr="U:\CAPACITACAO\INDICE 2019\ASSINATURAS DIGITAIS\Fernando Contador\Assinatura Fernand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6543675"/>
          <a:ext cx="2943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33.8515625" style="1" customWidth="1"/>
    <col min="2" max="2" width="5.57421875" style="15" bestFit="1" customWidth="1"/>
    <col min="3" max="3" width="12.28125" style="1" customWidth="1"/>
    <col min="4" max="4" width="12.57421875" style="1" customWidth="1"/>
    <col min="5" max="5" width="7.140625" style="1" customWidth="1"/>
    <col min="6" max="6" width="37.00390625" style="1" bestFit="1" customWidth="1"/>
    <col min="7" max="7" width="5.57421875" style="15" bestFit="1" customWidth="1"/>
    <col min="8" max="8" width="12.57421875" style="1" customWidth="1"/>
    <col min="9" max="9" width="13.421875" style="1" customWidth="1"/>
    <col min="10" max="10" width="9.421875" style="1" customWidth="1"/>
    <col min="11" max="11" width="11.140625" style="1" customWidth="1"/>
    <col min="12" max="16384" width="9.140625" style="1" customWidth="1"/>
  </cols>
  <sheetData>
    <row r="3" spans="1:10" ht="15" customHeight="1">
      <c r="A3" s="88" t="s">
        <v>64</v>
      </c>
      <c r="B3" s="89"/>
      <c r="C3" s="89"/>
      <c r="D3" s="89"/>
      <c r="E3" s="89"/>
      <c r="F3" s="89"/>
      <c r="G3" s="89"/>
      <c r="H3" s="89"/>
      <c r="I3" s="89"/>
      <c r="J3" s="59"/>
    </row>
    <row r="4" spans="1:10" ht="15" customHeight="1">
      <c r="A4" s="86" t="s">
        <v>85</v>
      </c>
      <c r="B4" s="87"/>
      <c r="C4" s="87"/>
      <c r="D4" s="87"/>
      <c r="E4" s="87"/>
      <c r="F4" s="87"/>
      <c r="G4" s="87"/>
      <c r="H4" s="87"/>
      <c r="I4" s="87"/>
      <c r="J4" s="58"/>
    </row>
    <row r="5" spans="1:10" ht="15" customHeight="1">
      <c r="A5" s="92" t="s">
        <v>53</v>
      </c>
      <c r="B5" s="93"/>
      <c r="C5" s="93"/>
      <c r="D5" s="93"/>
      <c r="E5" s="93"/>
      <c r="F5" s="93"/>
      <c r="G5" s="93"/>
      <c r="H5" s="93"/>
      <c r="I5" s="93"/>
      <c r="J5" s="56"/>
    </row>
    <row r="6" spans="1:10" s="51" customFormat="1" ht="15" customHeight="1">
      <c r="A6" s="67"/>
      <c r="B6" s="68"/>
      <c r="C6" s="68"/>
      <c r="D6" s="68"/>
      <c r="E6" s="68"/>
      <c r="F6" s="68"/>
      <c r="G6" s="68"/>
      <c r="H6" s="68"/>
      <c r="I6" s="68"/>
      <c r="J6" s="69"/>
    </row>
    <row r="7" spans="1:10" ht="12">
      <c r="A7" s="3"/>
      <c r="B7" s="4" t="s">
        <v>10</v>
      </c>
      <c r="C7" s="4">
        <v>2018</v>
      </c>
      <c r="D7" s="4">
        <v>2017</v>
      </c>
      <c r="E7" s="65" t="s">
        <v>79</v>
      </c>
      <c r="F7" s="3"/>
      <c r="G7" s="4" t="s">
        <v>10</v>
      </c>
      <c r="H7" s="4">
        <v>2018</v>
      </c>
      <c r="I7" s="4">
        <v>2017</v>
      </c>
      <c r="J7" s="65" t="s">
        <v>79</v>
      </c>
    </row>
    <row r="8" spans="1:11" ht="12">
      <c r="A8" s="3" t="s">
        <v>0</v>
      </c>
      <c r="B8" s="4"/>
      <c r="C8" s="5">
        <f>C9+C17</f>
        <v>1738750.57</v>
      </c>
      <c r="D8" s="5">
        <f>D9+D17</f>
        <v>1556044.4700000002</v>
      </c>
      <c r="E8" s="66">
        <f>(C8/D8)*100-100</f>
        <v>11.741701700851763</v>
      </c>
      <c r="F8" s="3" t="s">
        <v>1</v>
      </c>
      <c r="G8" s="4"/>
      <c r="H8" s="54">
        <f>H9+H17</f>
        <v>1738750.57</v>
      </c>
      <c r="I8" s="54">
        <f>I9+I17</f>
        <v>1556044.47</v>
      </c>
      <c r="J8" s="54">
        <f aca="true" t="shared" si="0" ref="J8:J14">(H8/I8)*100-100</f>
        <v>11.741701700851777</v>
      </c>
      <c r="K8" s="10" t="s">
        <v>8</v>
      </c>
    </row>
    <row r="9" spans="1:11" ht="12">
      <c r="A9" s="3" t="s">
        <v>2</v>
      </c>
      <c r="B9" s="4" t="s">
        <v>42</v>
      </c>
      <c r="C9" s="5">
        <f>C10+C11+C14</f>
        <v>991077.0800000001</v>
      </c>
      <c r="D9" s="5">
        <f>D10+D11+D14</f>
        <v>830187.31</v>
      </c>
      <c r="E9" s="66">
        <f aca="true" t="shared" si="1" ref="E9:E20">(C9/D9)*100-100</f>
        <v>19.379936077317296</v>
      </c>
      <c r="F9" s="3" t="s">
        <v>4</v>
      </c>
      <c r="G9" s="4"/>
      <c r="H9" s="54">
        <f>SUM(H10:H16)</f>
        <v>13054.960000000001</v>
      </c>
      <c r="I9" s="54">
        <f>SUM(I10:I16)</f>
        <v>4649.75</v>
      </c>
      <c r="J9" s="54">
        <f t="shared" si="0"/>
        <v>180.76692295284693</v>
      </c>
      <c r="K9" s="10"/>
    </row>
    <row r="10" spans="1:10" ht="12">
      <c r="A10" s="3" t="s">
        <v>78</v>
      </c>
      <c r="B10" s="4" t="s">
        <v>77</v>
      </c>
      <c r="C10" s="5">
        <v>970083.93</v>
      </c>
      <c r="D10" s="5">
        <v>811914.99</v>
      </c>
      <c r="E10" s="66">
        <f t="shared" si="1"/>
        <v>19.480973001865635</v>
      </c>
      <c r="F10" s="3" t="s">
        <v>50</v>
      </c>
      <c r="G10" s="4"/>
      <c r="H10" s="55">
        <v>0</v>
      </c>
      <c r="I10" s="55">
        <v>4.19</v>
      </c>
      <c r="J10" s="54">
        <f t="shared" si="0"/>
        <v>-100</v>
      </c>
    </row>
    <row r="11" spans="1:10" ht="12">
      <c r="A11" s="3" t="s">
        <v>3</v>
      </c>
      <c r="B11" s="4" t="s">
        <v>43</v>
      </c>
      <c r="C11" s="5">
        <f>C12+C13</f>
        <v>17874.39</v>
      </c>
      <c r="D11" s="5">
        <f>D12+D13</f>
        <v>14402.78</v>
      </c>
      <c r="E11" s="66">
        <f t="shared" si="1"/>
        <v>24.103749415043467</v>
      </c>
      <c r="F11" s="3" t="s">
        <v>5</v>
      </c>
      <c r="G11" s="47" t="s">
        <v>46</v>
      </c>
      <c r="H11" s="54">
        <v>4839.06</v>
      </c>
      <c r="I11" s="54">
        <v>208.18</v>
      </c>
      <c r="J11" s="54">
        <f t="shared" si="0"/>
        <v>2224.459602267269</v>
      </c>
    </row>
    <row r="12" spans="1:10" ht="12">
      <c r="A12" s="3" t="s">
        <v>15</v>
      </c>
      <c r="B12" s="4"/>
      <c r="C12" s="5">
        <v>30876.86</v>
      </c>
      <c r="D12" s="5">
        <v>21924.2</v>
      </c>
      <c r="E12" s="66">
        <f t="shared" si="1"/>
        <v>40.83460285894125</v>
      </c>
      <c r="F12" s="3" t="s">
        <v>19</v>
      </c>
      <c r="G12" s="47" t="s">
        <v>47</v>
      </c>
      <c r="H12" s="54">
        <v>1484.47</v>
      </c>
      <c r="I12" s="54">
        <v>1484.47</v>
      </c>
      <c r="J12" s="54">
        <f t="shared" si="0"/>
        <v>0</v>
      </c>
    </row>
    <row r="13" spans="1:10" ht="12">
      <c r="A13" s="3" t="s">
        <v>16</v>
      </c>
      <c r="B13" s="4" t="s">
        <v>44</v>
      </c>
      <c r="C13" s="5">
        <v>-13002.47</v>
      </c>
      <c r="D13" s="5">
        <v>-7521.42</v>
      </c>
      <c r="E13" s="66">
        <f t="shared" si="1"/>
        <v>72.87254268475897</v>
      </c>
      <c r="F13" s="3" t="s">
        <v>20</v>
      </c>
      <c r="G13" s="47" t="s">
        <v>48</v>
      </c>
      <c r="H13" s="54">
        <v>388.05</v>
      </c>
      <c r="I13" s="54">
        <v>501.72</v>
      </c>
      <c r="J13" s="54">
        <f t="shared" si="0"/>
        <v>-22.65606314278881</v>
      </c>
    </row>
    <row r="14" spans="1:10" ht="12">
      <c r="A14" s="3" t="s">
        <v>70</v>
      </c>
      <c r="B14" s="4" t="s">
        <v>75</v>
      </c>
      <c r="C14" s="5">
        <v>3118.76</v>
      </c>
      <c r="D14" s="5">
        <v>3869.54</v>
      </c>
      <c r="E14" s="66">
        <f t="shared" si="1"/>
        <v>-19.40230621727646</v>
      </c>
      <c r="F14" s="3" t="s">
        <v>21</v>
      </c>
      <c r="G14" s="47" t="s">
        <v>49</v>
      </c>
      <c r="H14" s="54">
        <v>6343.38</v>
      </c>
      <c r="I14" s="54">
        <v>2451.19</v>
      </c>
      <c r="J14" s="54">
        <f t="shared" si="0"/>
        <v>158.78777246969838</v>
      </c>
    </row>
    <row r="15" spans="1:10" ht="12">
      <c r="A15" s="3"/>
      <c r="B15" s="4"/>
      <c r="C15" s="3"/>
      <c r="D15" s="3"/>
      <c r="E15" s="66"/>
      <c r="F15" s="3"/>
      <c r="G15" s="47"/>
      <c r="H15" s="55"/>
      <c r="I15" s="55"/>
      <c r="J15" s="54"/>
    </row>
    <row r="16" spans="1:10" ht="12">
      <c r="A16" s="3"/>
      <c r="B16" s="4"/>
      <c r="C16" s="3"/>
      <c r="D16" s="3"/>
      <c r="E16" s="66"/>
      <c r="F16" s="3"/>
      <c r="G16" s="4"/>
      <c r="H16" s="55"/>
      <c r="I16" s="55"/>
      <c r="J16" s="54"/>
    </row>
    <row r="17" spans="1:11" ht="12">
      <c r="A17" s="3" t="s">
        <v>9</v>
      </c>
      <c r="B17" s="4"/>
      <c r="C17" s="14">
        <f>C18+C19+C20</f>
        <v>747673.49</v>
      </c>
      <c r="D17" s="14">
        <f>D18+D19+D20</f>
        <v>725857.16</v>
      </c>
      <c r="E17" s="66">
        <f t="shared" si="1"/>
        <v>3.0055954810723335</v>
      </c>
      <c r="F17" s="3" t="s">
        <v>22</v>
      </c>
      <c r="G17" s="4"/>
      <c r="H17" s="54">
        <f>H18+H19+H20</f>
        <v>1725695.61</v>
      </c>
      <c r="I17" s="54">
        <f>I18+I19+I20</f>
        <v>1551394.72</v>
      </c>
      <c r="J17" s="54">
        <f>(H17/I17)*100-100</f>
        <v>11.235109141018611</v>
      </c>
      <c r="K17" s="10"/>
    </row>
    <row r="18" spans="1:11" ht="12">
      <c r="A18" s="3" t="s">
        <v>17</v>
      </c>
      <c r="B18" s="47" t="s">
        <v>76</v>
      </c>
      <c r="C18" s="5">
        <v>70134.62</v>
      </c>
      <c r="D18" s="5">
        <v>67989.34</v>
      </c>
      <c r="E18" s="66">
        <f t="shared" si="1"/>
        <v>3.1553181719369547</v>
      </c>
      <c r="F18" s="3" t="s">
        <v>24</v>
      </c>
      <c r="G18" s="4"/>
      <c r="H18" s="54">
        <v>1366238.23</v>
      </c>
      <c r="I18" s="54">
        <v>1149338.62</v>
      </c>
      <c r="J18" s="54">
        <f>(H18/I18)*100-100</f>
        <v>18.871689006674103</v>
      </c>
      <c r="K18" s="10"/>
    </row>
    <row r="19" spans="1:11" ht="12">
      <c r="A19" s="3" t="s">
        <v>69</v>
      </c>
      <c r="B19" s="47" t="s">
        <v>60</v>
      </c>
      <c r="C19" s="5">
        <v>675134.72</v>
      </c>
      <c r="D19" s="5">
        <v>655463.67</v>
      </c>
      <c r="E19" s="66">
        <f t="shared" si="1"/>
        <v>3.0010892899678083</v>
      </c>
      <c r="F19" s="3" t="s">
        <v>23</v>
      </c>
      <c r="G19" s="4"/>
      <c r="H19" s="71">
        <v>174300.89</v>
      </c>
      <c r="I19" s="54">
        <v>216899.61</v>
      </c>
      <c r="J19" s="54">
        <f>(H19/I19)*100-100</f>
        <v>-19.63983245520818</v>
      </c>
      <c r="K19" s="10"/>
    </row>
    <row r="20" spans="1:11" ht="12">
      <c r="A20" s="3" t="s">
        <v>18</v>
      </c>
      <c r="B20" s="47" t="s">
        <v>45</v>
      </c>
      <c r="C20" s="14">
        <v>2404.15</v>
      </c>
      <c r="D20" s="14">
        <v>2404.15</v>
      </c>
      <c r="E20" s="66">
        <f t="shared" si="1"/>
        <v>0</v>
      </c>
      <c r="F20" s="6" t="s">
        <v>52</v>
      </c>
      <c r="G20" s="50" t="s">
        <v>61</v>
      </c>
      <c r="H20" s="54">
        <v>185156.49</v>
      </c>
      <c r="I20" s="54">
        <v>185156.49</v>
      </c>
      <c r="J20" s="54">
        <f>(H20/I20)*100-100</f>
        <v>0</v>
      </c>
      <c r="K20" s="10"/>
    </row>
    <row r="21" spans="1:11" ht="12">
      <c r="A21" s="3"/>
      <c r="B21" s="4"/>
      <c r="C21" s="5"/>
      <c r="D21" s="5"/>
      <c r="E21" s="5"/>
      <c r="F21" s="3"/>
      <c r="G21" s="4"/>
      <c r="H21" s="54"/>
      <c r="I21" s="54"/>
      <c r="J21" s="54"/>
      <c r="K21" s="10"/>
    </row>
    <row r="22" spans="1:11" ht="12">
      <c r="A22" s="3"/>
      <c r="B22" s="47"/>
      <c r="C22" s="14"/>
      <c r="D22" s="14"/>
      <c r="E22" s="14"/>
      <c r="F22" s="3"/>
      <c r="G22" s="4"/>
      <c r="H22" s="54"/>
      <c r="I22" s="54"/>
      <c r="J22" s="54"/>
      <c r="K22" s="10"/>
    </row>
    <row r="23" spans="1:10" ht="12">
      <c r="A23" s="3"/>
      <c r="B23" s="4"/>
      <c r="C23" s="5"/>
      <c r="D23" s="5"/>
      <c r="E23" s="5"/>
      <c r="F23" s="3"/>
      <c r="G23" s="4"/>
      <c r="H23" s="54"/>
      <c r="I23" s="54"/>
      <c r="J23" s="54"/>
    </row>
    <row r="24" spans="1:10" ht="12">
      <c r="A24" s="3"/>
      <c r="B24" s="4"/>
      <c r="C24" s="5"/>
      <c r="D24" s="5"/>
      <c r="E24" s="5"/>
      <c r="F24" s="3"/>
      <c r="G24" s="4"/>
      <c r="H24" s="54"/>
      <c r="I24" s="54"/>
      <c r="J24" s="54"/>
    </row>
    <row r="25" spans="1:10" ht="12">
      <c r="A25" s="3"/>
      <c r="B25" s="47"/>
      <c r="C25" s="14"/>
      <c r="D25" s="14"/>
      <c r="E25" s="14"/>
      <c r="F25" s="3"/>
      <c r="G25" s="4"/>
      <c r="H25" s="54"/>
      <c r="I25" s="54"/>
      <c r="J25" s="54"/>
    </row>
    <row r="26" spans="1:10" ht="12">
      <c r="A26" s="3"/>
      <c r="B26" s="4"/>
      <c r="C26" s="5"/>
      <c r="D26" s="5"/>
      <c r="E26" s="64"/>
      <c r="F26" s="6"/>
      <c r="G26" s="50"/>
      <c r="H26" s="54"/>
      <c r="I26" s="54"/>
      <c r="J26" s="54"/>
    </row>
    <row r="27" spans="1:10" ht="12">
      <c r="A27" s="3"/>
      <c r="B27" s="47"/>
      <c r="C27" s="14"/>
      <c r="D27" s="14"/>
      <c r="E27" s="14"/>
      <c r="F27" s="3"/>
      <c r="G27" s="4"/>
      <c r="H27" s="3"/>
      <c r="I27" s="3"/>
      <c r="J27" s="54"/>
    </row>
    <row r="28" spans="4:10" ht="12">
      <c r="D28" s="2"/>
      <c r="E28" s="2"/>
      <c r="F28" s="18"/>
      <c r="G28" s="17"/>
      <c r="H28" s="18"/>
      <c r="I28" s="18"/>
      <c r="J28" s="27"/>
    </row>
    <row r="29" spans="4:10" ht="12">
      <c r="D29" s="2"/>
      <c r="E29" s="2"/>
      <c r="F29" s="27"/>
      <c r="G29" s="23"/>
      <c r="H29" s="27"/>
      <c r="I29" s="27"/>
      <c r="J29" s="27"/>
    </row>
    <row r="30" spans="4:10" ht="12">
      <c r="D30" s="2"/>
      <c r="E30" s="2"/>
      <c r="F30" s="27"/>
      <c r="G30" s="23"/>
      <c r="H30" s="27"/>
      <c r="I30" s="27"/>
      <c r="J30" s="27"/>
    </row>
    <row r="31" spans="4:10" ht="12">
      <c r="D31" s="2"/>
      <c r="E31" s="2"/>
      <c r="F31" s="27"/>
      <c r="G31" s="23"/>
      <c r="H31" s="27"/>
      <c r="I31" s="27"/>
      <c r="J31" s="27"/>
    </row>
    <row r="32" spans="1:10" ht="12">
      <c r="A32" s="83" t="s">
        <v>8</v>
      </c>
      <c r="B32" s="83"/>
      <c r="C32" s="83"/>
      <c r="D32" s="83"/>
      <c r="E32" s="15"/>
      <c r="F32" s="83"/>
      <c r="G32" s="83"/>
      <c r="H32" s="83"/>
      <c r="I32" s="83"/>
      <c r="J32" s="15"/>
    </row>
    <row r="33" spans="1:10" ht="12">
      <c r="A33" s="83"/>
      <c r="B33" s="83"/>
      <c r="C33" s="83"/>
      <c r="D33" s="83"/>
      <c r="E33" s="15"/>
      <c r="F33" s="83"/>
      <c r="G33" s="83"/>
      <c r="H33" s="83"/>
      <c r="I33" s="83"/>
      <c r="J33" s="15"/>
    </row>
    <row r="34" spans="1:10" ht="12.75">
      <c r="A34" s="84"/>
      <c r="B34" s="85"/>
      <c r="C34" s="85"/>
      <c r="D34" s="85"/>
      <c r="E34" s="57"/>
      <c r="F34" s="90"/>
      <c r="G34" s="91"/>
      <c r="H34" s="91"/>
      <c r="I34" s="91"/>
      <c r="J34" s="60"/>
    </row>
    <row r="35" spans="1:10" ht="12.75">
      <c r="A35" s="127" t="s">
        <v>92</v>
      </c>
      <c r="B35" s="127"/>
      <c r="C35" s="127"/>
      <c r="D35" s="127"/>
      <c r="E35" s="57"/>
      <c r="F35" s="83"/>
      <c r="G35" s="91"/>
      <c r="H35" s="91"/>
      <c r="I35" s="91"/>
      <c r="J35" s="60"/>
    </row>
  </sheetData>
  <sheetProtection/>
  <mergeCells count="11">
    <mergeCell ref="A5:I5"/>
    <mergeCell ref="A32:D32"/>
    <mergeCell ref="F32:I32"/>
    <mergeCell ref="A34:D34"/>
    <mergeCell ref="A4:I4"/>
    <mergeCell ref="A3:I3"/>
    <mergeCell ref="A35:D35"/>
    <mergeCell ref="F34:I34"/>
    <mergeCell ref="F35:I35"/>
    <mergeCell ref="A33:D33"/>
    <mergeCell ref="F33:I33"/>
  </mergeCells>
  <printOptions/>
  <pageMargins left="0.33" right="0.1968503937007874" top="0.79" bottom="0.7874015748031497" header="0.27" footer="0.5118110236220472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2"/>
  <sheetViews>
    <sheetView view="pageBreakPreview" zoomScaleSheetLayoutView="100" workbookViewId="0" topLeftCell="A1">
      <selection activeCell="A17" sqref="A17"/>
    </sheetView>
  </sheetViews>
  <sheetFormatPr defaultColWidth="9.140625" defaultRowHeight="12.75"/>
  <cols>
    <col min="1" max="1" width="41.28125" style="0" customWidth="1"/>
    <col min="2" max="2" width="7.00390625" style="0" customWidth="1"/>
    <col min="3" max="3" width="18.7109375" style="44" customWidth="1"/>
    <col min="4" max="4" width="19.57421875" style="0" customWidth="1"/>
    <col min="5" max="5" width="12.140625" style="0" hidden="1" customWidth="1"/>
    <col min="6" max="6" width="10.28125" style="0" bestFit="1" customWidth="1"/>
  </cols>
  <sheetData>
    <row r="3" spans="1:5" ht="15" customHeight="1">
      <c r="A3" s="94" t="s">
        <v>64</v>
      </c>
      <c r="B3" s="95"/>
      <c r="C3" s="95"/>
      <c r="D3" s="95"/>
      <c r="E3" s="96"/>
    </row>
    <row r="4" spans="1:5" ht="15" customHeight="1">
      <c r="A4" s="97" t="s">
        <v>84</v>
      </c>
      <c r="B4" s="98"/>
      <c r="C4" s="98"/>
      <c r="D4" s="98"/>
      <c r="E4" s="99"/>
    </row>
    <row r="5" spans="1:5" ht="15" customHeight="1">
      <c r="A5" s="100" t="s">
        <v>53</v>
      </c>
      <c r="B5" s="101"/>
      <c r="C5" s="101"/>
      <c r="D5" s="101"/>
      <c r="E5" s="102"/>
    </row>
    <row r="6" spans="1:5" ht="12.75">
      <c r="A6" s="103"/>
      <c r="B6" s="104"/>
      <c r="C6" s="104"/>
      <c r="D6" s="105"/>
      <c r="E6" s="8"/>
    </row>
    <row r="7" spans="1:5" ht="12.75">
      <c r="A7" s="7"/>
      <c r="B7" s="7" t="s">
        <v>10</v>
      </c>
      <c r="C7" s="45">
        <v>2018</v>
      </c>
      <c r="D7" s="45">
        <v>2017</v>
      </c>
      <c r="E7" s="45" t="s">
        <v>80</v>
      </c>
    </row>
    <row r="8" spans="1:5" ht="12.75">
      <c r="A8" s="7" t="s">
        <v>72</v>
      </c>
      <c r="B8" s="25" t="s">
        <v>62</v>
      </c>
      <c r="C8" s="26">
        <v>343981.07</v>
      </c>
      <c r="D8" s="26">
        <v>352965.75</v>
      </c>
      <c r="E8" s="26">
        <f>(C8/D8)*100-100</f>
        <v>-2.5454821041418256</v>
      </c>
    </row>
    <row r="9" spans="1:5" ht="12.75">
      <c r="A9" s="7"/>
      <c r="B9" s="7"/>
      <c r="C9" s="26"/>
      <c r="D9" s="26"/>
      <c r="E9" s="26"/>
    </row>
    <row r="10" spans="1:5" ht="12.75">
      <c r="A10" s="7" t="s">
        <v>14</v>
      </c>
      <c r="B10" s="25"/>
      <c r="C10" s="26">
        <v>0</v>
      </c>
      <c r="D10" s="26">
        <v>0</v>
      </c>
      <c r="E10" s="26" t="e">
        <f aca="true" t="shared" si="0" ref="E10:E24">(C10/D10)*100-100</f>
        <v>#DIV/0!</v>
      </c>
    </row>
    <row r="11" spans="1:5" ht="12.75">
      <c r="A11" s="7"/>
      <c r="B11" s="7"/>
      <c r="C11" s="26"/>
      <c r="D11" s="26"/>
      <c r="E11" s="26"/>
    </row>
    <row r="12" spans="1:5" ht="12.75">
      <c r="A12" s="7" t="s">
        <v>73</v>
      </c>
      <c r="B12" s="7"/>
      <c r="C12" s="26">
        <f>C8+C10</f>
        <v>343981.07</v>
      </c>
      <c r="D12" s="26">
        <f>D8+D10</f>
        <v>352965.75</v>
      </c>
      <c r="E12" s="26">
        <f t="shared" si="0"/>
        <v>-2.5454821041418256</v>
      </c>
    </row>
    <row r="13" spans="1:5" ht="12.75">
      <c r="A13" s="7"/>
      <c r="B13" s="7"/>
      <c r="C13" s="26"/>
      <c r="D13" s="26"/>
      <c r="E13" s="26"/>
    </row>
    <row r="14" spans="1:5" ht="12.75">
      <c r="A14" s="7" t="s">
        <v>11</v>
      </c>
      <c r="B14" s="7"/>
      <c r="C14" s="26">
        <f>C12</f>
        <v>343981.07</v>
      </c>
      <c r="D14" s="26">
        <f>D12</f>
        <v>352965.75</v>
      </c>
      <c r="E14" s="26">
        <f t="shared" si="0"/>
        <v>-2.5454821041418256</v>
      </c>
    </row>
    <row r="15" spans="1:5" ht="12.75">
      <c r="A15" s="7"/>
      <c r="B15" s="7"/>
      <c r="C15" s="26"/>
      <c r="D15" s="26"/>
      <c r="E15" s="26"/>
    </row>
    <row r="16" spans="1:5" ht="12.75">
      <c r="A16" s="7" t="s">
        <v>71</v>
      </c>
      <c r="B16" s="25" t="s">
        <v>63</v>
      </c>
      <c r="C16" s="26">
        <f>SUM(C17+C18)</f>
        <v>-241680.18</v>
      </c>
      <c r="D16" s="26">
        <f>SUM(D17+D18)</f>
        <v>-208066.14</v>
      </c>
      <c r="E16" s="26">
        <f t="shared" si="0"/>
        <v>16.155459028556976</v>
      </c>
    </row>
    <row r="17" spans="1:5" ht="12.75">
      <c r="A17" s="7" t="s">
        <v>6</v>
      </c>
      <c r="B17" s="7"/>
      <c r="C17" s="26">
        <v>-293578.05</v>
      </c>
      <c r="D17" s="26">
        <v>-262312.82</v>
      </c>
      <c r="E17" s="26">
        <f t="shared" si="0"/>
        <v>11.919062895972814</v>
      </c>
    </row>
    <row r="18" spans="1:6" ht="12.75">
      <c r="A18" s="7" t="s">
        <v>7</v>
      </c>
      <c r="B18" s="7"/>
      <c r="C18" s="26">
        <v>51897.87</v>
      </c>
      <c r="D18" s="26">
        <v>54246.68</v>
      </c>
      <c r="E18" s="26">
        <f t="shared" si="0"/>
        <v>-4.329868666617003</v>
      </c>
      <c r="F18" s="13" t="s">
        <v>8</v>
      </c>
    </row>
    <row r="19" spans="1:6" ht="12.75">
      <c r="A19" s="7"/>
      <c r="B19" s="7"/>
      <c r="C19" s="26"/>
      <c r="D19" s="26"/>
      <c r="E19" s="26"/>
      <c r="F19" s="13"/>
    </row>
    <row r="20" spans="1:6" ht="12.75">
      <c r="A20" s="7" t="s">
        <v>74</v>
      </c>
      <c r="B20" s="25"/>
      <c r="C20" s="26">
        <v>72000</v>
      </c>
      <c r="D20" s="26">
        <v>72000</v>
      </c>
      <c r="E20" s="26">
        <f t="shared" si="0"/>
        <v>0</v>
      </c>
      <c r="F20" s="13"/>
    </row>
    <row r="21" spans="1:6" ht="12.75">
      <c r="A21" s="7"/>
      <c r="B21" s="7"/>
      <c r="C21" s="26"/>
      <c r="D21" s="26"/>
      <c r="E21" s="26"/>
      <c r="F21" s="13"/>
    </row>
    <row r="22" spans="1:5" ht="12.75">
      <c r="A22" s="7" t="s">
        <v>12</v>
      </c>
      <c r="B22" s="7"/>
      <c r="C22" s="26">
        <f>C14+C16+C20</f>
        <v>174300.89</v>
      </c>
      <c r="D22" s="26">
        <f>D14+D16+D20</f>
        <v>216899.61</v>
      </c>
      <c r="E22" s="26">
        <f t="shared" si="0"/>
        <v>-19.63983245520818</v>
      </c>
    </row>
    <row r="23" spans="1:5" ht="12.75">
      <c r="A23" s="7"/>
      <c r="B23" s="7"/>
      <c r="C23" s="26"/>
      <c r="D23" s="26"/>
      <c r="E23" s="26"/>
    </row>
    <row r="24" spans="1:5" ht="12.75">
      <c r="A24" s="7" t="s">
        <v>13</v>
      </c>
      <c r="B24" s="7"/>
      <c r="C24" s="26">
        <f>C22</f>
        <v>174300.89</v>
      </c>
      <c r="D24" s="26">
        <f>D22</f>
        <v>216899.61</v>
      </c>
      <c r="E24" s="26">
        <f t="shared" si="0"/>
        <v>-19.63983245520818</v>
      </c>
    </row>
    <row r="25" spans="1:5" ht="12.75">
      <c r="A25" s="11"/>
      <c r="B25" s="11"/>
      <c r="C25" s="46"/>
      <c r="D25" s="12"/>
      <c r="E25" s="12"/>
    </row>
    <row r="26" spans="1:5" ht="12.75">
      <c r="A26" s="11"/>
      <c r="B26" s="11"/>
      <c r="C26" s="46"/>
      <c r="D26" s="12"/>
      <c r="E26" s="12"/>
    </row>
    <row r="27" spans="1:6" ht="12.75">
      <c r="A27" s="16"/>
      <c r="B27" s="83"/>
      <c r="C27" s="83"/>
      <c r="D27" s="83"/>
      <c r="E27" s="83"/>
      <c r="F27" s="83"/>
    </row>
    <row r="28" spans="1:6" ht="12.75">
      <c r="A28" s="16"/>
      <c r="B28" s="83"/>
      <c r="C28" s="91"/>
      <c r="D28" s="91"/>
      <c r="E28" s="91"/>
      <c r="F28" s="91"/>
    </row>
    <row r="29" spans="1:6" ht="12.75">
      <c r="A29" s="128"/>
      <c r="B29" s="83"/>
      <c r="C29" s="91"/>
      <c r="D29" s="91"/>
      <c r="E29" s="91"/>
      <c r="F29" s="91"/>
    </row>
    <row r="30" spans="1:5" s="1" customFormat="1" ht="12">
      <c r="A30" s="82"/>
      <c r="B30" s="82"/>
      <c r="C30" s="82"/>
      <c r="D30" s="82"/>
      <c r="E30" s="15"/>
    </row>
    <row r="31" spans="1:5" s="1" customFormat="1" ht="12.75">
      <c r="A31" s="129" t="s">
        <v>29</v>
      </c>
      <c r="B31" s="57"/>
      <c r="C31" s="57"/>
      <c r="D31" s="57"/>
      <c r="E31" s="57"/>
    </row>
    <row r="32" spans="1:5" s="1" customFormat="1" ht="12.75">
      <c r="A32" s="84"/>
      <c r="B32" s="85"/>
      <c r="C32" s="85"/>
      <c r="D32" s="85"/>
      <c r="E32" s="57"/>
    </row>
  </sheetData>
  <sheetProtection/>
  <mergeCells count="8">
    <mergeCell ref="A3:E3"/>
    <mergeCell ref="A4:E4"/>
    <mergeCell ref="A5:E5"/>
    <mergeCell ref="B28:F28"/>
    <mergeCell ref="B29:F29"/>
    <mergeCell ref="A32:D32"/>
    <mergeCell ref="A6:D6"/>
    <mergeCell ref="B27:F27"/>
  </mergeCells>
  <printOptions/>
  <pageMargins left="1.97" right="0.7874015748031497" top="0.9448818897637796" bottom="0.7874015748031497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7.28125" style="0" bestFit="1" customWidth="1"/>
    <col min="2" max="2" width="22.00390625" style="0" customWidth="1"/>
    <col min="3" max="3" width="22.8515625" style="0" customWidth="1"/>
    <col min="4" max="4" width="14.57421875" style="0" customWidth="1"/>
    <col min="5" max="5" width="17.00390625" style="0" bestFit="1" customWidth="1"/>
    <col min="6" max="6" width="8.140625" style="0" customWidth="1"/>
    <col min="7" max="7" width="12.140625" style="0" customWidth="1"/>
  </cols>
  <sheetData>
    <row r="3" spans="1:3" ht="15">
      <c r="A3" s="106" t="s">
        <v>64</v>
      </c>
      <c r="B3" s="107"/>
      <c r="C3" s="108"/>
    </row>
    <row r="4" spans="1:3" ht="15">
      <c r="A4" s="109" t="s">
        <v>86</v>
      </c>
      <c r="B4" s="110"/>
      <c r="C4" s="111"/>
    </row>
    <row r="5" spans="1:3" ht="15">
      <c r="A5" s="112" t="s">
        <v>53</v>
      </c>
      <c r="B5" s="113"/>
      <c r="C5" s="114"/>
    </row>
    <row r="6" spans="1:3" ht="15">
      <c r="A6" s="61"/>
      <c r="B6" s="62"/>
      <c r="C6" s="63"/>
    </row>
    <row r="7" spans="1:3" ht="12.75">
      <c r="A7" s="28"/>
      <c r="B7" s="11"/>
      <c r="C7" s="29"/>
    </row>
    <row r="8" spans="1:3" ht="25.5">
      <c r="A8" s="30" t="s">
        <v>54</v>
      </c>
      <c r="B8" s="31" t="s">
        <v>55</v>
      </c>
      <c r="C8" s="41" t="s">
        <v>57</v>
      </c>
    </row>
    <row r="9" spans="1:3" ht="12.75">
      <c r="A9" s="70" t="s">
        <v>87</v>
      </c>
      <c r="B9" s="32">
        <f>'BP'!I18</f>
        <v>1149338.62</v>
      </c>
      <c r="C9" s="72">
        <v>1149338.62</v>
      </c>
    </row>
    <row r="10" spans="1:7" ht="14.25">
      <c r="A10" s="33" t="s">
        <v>56</v>
      </c>
      <c r="B10" s="34">
        <f>'BP'!I19</f>
        <v>216899.61</v>
      </c>
      <c r="C10" s="42">
        <f>C9+B10</f>
        <v>1366238.23</v>
      </c>
      <c r="E10" s="11"/>
      <c r="F10" s="11"/>
      <c r="G10" s="48"/>
    </row>
    <row r="11" spans="1:7" ht="14.25">
      <c r="A11" s="43" t="s">
        <v>58</v>
      </c>
      <c r="B11" s="40">
        <f>'BP'!I20</f>
        <v>185156.49</v>
      </c>
      <c r="C11" s="42">
        <f>C10+B11</f>
        <v>1551394.72</v>
      </c>
      <c r="E11" s="11"/>
      <c r="F11" s="11"/>
      <c r="G11" s="48"/>
    </row>
    <row r="12" spans="1:7" ht="14.25">
      <c r="A12" s="35"/>
      <c r="B12" s="36"/>
      <c r="C12" s="37"/>
      <c r="E12" s="11"/>
      <c r="F12" s="11"/>
      <c r="G12" s="49"/>
    </row>
    <row r="13" spans="1:7" ht="14.25">
      <c r="A13" s="70" t="s">
        <v>82</v>
      </c>
      <c r="B13" s="32">
        <f>SUM(B9:B12)</f>
        <v>1551394.72</v>
      </c>
      <c r="C13" s="32">
        <f>SUM(C11)</f>
        <v>1551394.72</v>
      </c>
      <c r="E13" s="11"/>
      <c r="F13" s="11"/>
      <c r="G13" s="49"/>
    </row>
    <row r="14" spans="1:7" ht="14.25">
      <c r="A14" s="38" t="s">
        <v>56</v>
      </c>
      <c r="B14" s="9">
        <f>DRE!C24</f>
        <v>174300.89</v>
      </c>
      <c r="C14" s="39">
        <f>C13+B14</f>
        <v>1725695.6099999999</v>
      </c>
      <c r="E14" s="11"/>
      <c r="F14" s="11"/>
      <c r="G14" s="48"/>
    </row>
    <row r="15" spans="1:7" ht="14.25">
      <c r="A15" s="35"/>
      <c r="B15" s="36"/>
      <c r="C15" s="37"/>
      <c r="E15" s="11"/>
      <c r="F15" s="11"/>
      <c r="G15" s="49"/>
    </row>
    <row r="16" spans="1:7" ht="14.25">
      <c r="A16" s="70" t="s">
        <v>88</v>
      </c>
      <c r="B16" s="32">
        <f>SUM(B13:B15)</f>
        <v>1725695.6099999999</v>
      </c>
      <c r="C16" s="32">
        <f>SUM(B16)</f>
        <v>1725695.6099999999</v>
      </c>
      <c r="E16" s="11"/>
      <c r="F16" s="11"/>
      <c r="G16" s="48"/>
    </row>
    <row r="17" spans="1:7" ht="14.25">
      <c r="A17" s="131"/>
      <c r="B17" s="132"/>
      <c r="C17" s="132"/>
      <c r="E17" s="11"/>
      <c r="F17" s="11"/>
      <c r="G17" s="48"/>
    </row>
    <row r="18" spans="5:7" ht="12.75">
      <c r="E18" s="11"/>
      <c r="F18" s="11"/>
      <c r="G18" s="11"/>
    </row>
    <row r="19" spans="5:7" ht="12.75">
      <c r="E19" s="11"/>
      <c r="F19" s="11"/>
      <c r="G19" s="11"/>
    </row>
    <row r="20" spans="5:7" ht="12.75">
      <c r="E20" s="11"/>
      <c r="F20" s="11"/>
      <c r="G20" s="11"/>
    </row>
    <row r="21" spans="1:3" ht="12.75">
      <c r="A21" s="16"/>
      <c r="B21" s="115"/>
      <c r="C21" s="91"/>
    </row>
    <row r="22" spans="1:3" ht="12.75">
      <c r="A22" s="16"/>
      <c r="B22" s="115"/>
      <c r="C22" s="91"/>
    </row>
    <row r="23" spans="1:9" ht="12.75">
      <c r="A23" s="130" t="s">
        <v>29</v>
      </c>
      <c r="B23" s="115"/>
      <c r="C23" s="91"/>
      <c r="I23" s="44" t="s">
        <v>8</v>
      </c>
    </row>
    <row r="24" spans="2:5" ht="12.75">
      <c r="B24" s="90"/>
      <c r="C24" s="83"/>
      <c r="D24" s="83"/>
      <c r="E24" s="83"/>
    </row>
    <row r="26" spans="2:5" ht="12.75">
      <c r="B26" s="90"/>
      <c r="C26" s="91"/>
      <c r="D26" s="91"/>
      <c r="E26" s="91"/>
    </row>
    <row r="27" spans="2:5" ht="12.75">
      <c r="B27" s="90"/>
      <c r="C27" s="91"/>
      <c r="D27" s="91"/>
      <c r="E27" s="91"/>
    </row>
  </sheetData>
  <sheetProtection/>
  <mergeCells count="9">
    <mergeCell ref="A3:C3"/>
    <mergeCell ref="A4:C4"/>
    <mergeCell ref="A5:C5"/>
    <mergeCell ref="B26:E26"/>
    <mergeCell ref="B27:E27"/>
    <mergeCell ref="B21:C21"/>
    <mergeCell ref="B22:C22"/>
    <mergeCell ref="B23:C23"/>
    <mergeCell ref="B24:E24"/>
  </mergeCells>
  <printOptions/>
  <pageMargins left="1.95" right="0.7874015748031497" top="0.92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25">
      <selection activeCell="C21" sqref="C21"/>
    </sheetView>
  </sheetViews>
  <sheetFormatPr defaultColWidth="9.140625" defaultRowHeight="12.75"/>
  <cols>
    <col min="1" max="1" width="51.7109375" style="0" customWidth="1"/>
    <col min="2" max="2" width="17.7109375" style="0" customWidth="1"/>
    <col min="3" max="3" width="19.8515625" style="0" customWidth="1"/>
    <col min="4" max="4" width="9.140625" style="0" hidden="1" customWidth="1"/>
  </cols>
  <sheetData>
    <row r="1" ht="12.75">
      <c r="E1" s="44"/>
    </row>
    <row r="2" spans="1:5" ht="12.75">
      <c r="A2" s="94" t="s">
        <v>64</v>
      </c>
      <c r="B2" s="89"/>
      <c r="C2" s="89"/>
      <c r="D2" s="122"/>
      <c r="E2" s="22"/>
    </row>
    <row r="3" spans="1:4" ht="12.75">
      <c r="A3" s="97" t="s">
        <v>89</v>
      </c>
      <c r="B3" s="87"/>
      <c r="C3" s="87"/>
      <c r="D3" s="123"/>
    </row>
    <row r="4" spans="1:4" ht="12.75">
      <c r="A4" s="100" t="s">
        <v>53</v>
      </c>
      <c r="B4" s="121"/>
      <c r="C4" s="121"/>
      <c r="D4" s="52"/>
    </row>
    <row r="5" spans="1:4" ht="12.75">
      <c r="A5" s="124"/>
      <c r="B5" s="125"/>
      <c r="C5" s="125"/>
      <c r="D5" s="126"/>
    </row>
    <row r="6" spans="1:3" ht="12.75">
      <c r="A6" s="7" t="s">
        <v>41</v>
      </c>
      <c r="B6" s="8">
        <v>2018</v>
      </c>
      <c r="C6" s="8">
        <v>2017</v>
      </c>
    </row>
    <row r="7" spans="1:3" ht="12.75">
      <c r="A7" s="7"/>
      <c r="B7" s="7" t="s">
        <v>25</v>
      </c>
      <c r="C7" s="7" t="s">
        <v>25</v>
      </c>
    </row>
    <row r="8" spans="1:3" ht="12.75">
      <c r="A8" s="7" t="s">
        <v>51</v>
      </c>
      <c r="B8" s="80">
        <v>359160.85</v>
      </c>
      <c r="C8" s="21">
        <v>351265.15</v>
      </c>
    </row>
    <row r="9" spans="1:3" ht="12.75">
      <c r="A9" s="73" t="s">
        <v>37</v>
      </c>
      <c r="B9" s="80">
        <v>72000</v>
      </c>
      <c r="C9" s="53">
        <v>72000</v>
      </c>
    </row>
    <row r="10" spans="1:3" ht="12.75">
      <c r="A10" s="73" t="s">
        <v>65</v>
      </c>
      <c r="B10" s="80"/>
      <c r="C10" s="53"/>
    </row>
    <row r="11" spans="1:3" ht="12.75">
      <c r="A11" s="74" t="s">
        <v>67</v>
      </c>
      <c r="B11" s="80">
        <v>53563.6</v>
      </c>
      <c r="C11" s="53">
        <v>54268.68</v>
      </c>
    </row>
    <row r="12" spans="1:3" ht="12.75">
      <c r="A12" s="73" t="s">
        <v>81</v>
      </c>
      <c r="B12" s="80">
        <v>0</v>
      </c>
      <c r="C12" s="53">
        <v>15000</v>
      </c>
    </row>
    <row r="13" spans="1:3" ht="12.75">
      <c r="A13" s="74" t="s">
        <v>59</v>
      </c>
      <c r="B13" s="80">
        <v>60000</v>
      </c>
      <c r="C13" s="53">
        <v>60000</v>
      </c>
    </row>
    <row r="14" spans="1:3" ht="12.75">
      <c r="A14" s="73" t="s">
        <v>26</v>
      </c>
      <c r="B14" s="80">
        <v>-104626.6</v>
      </c>
      <c r="C14" s="53">
        <v>-46717.85</v>
      </c>
    </row>
    <row r="15" spans="1:3" ht="12.75">
      <c r="A15" s="73" t="s">
        <v>27</v>
      </c>
      <c r="B15" s="80">
        <v>0</v>
      </c>
      <c r="C15" s="53">
        <v>0</v>
      </c>
    </row>
    <row r="16" spans="1:3" ht="12.75">
      <c r="A16" s="73" t="s">
        <v>28</v>
      </c>
      <c r="B16" s="80">
        <v>-12245</v>
      </c>
      <c r="C16" s="78">
        <v>-18258.14</v>
      </c>
    </row>
    <row r="17" spans="1:3" ht="12.75">
      <c r="A17" s="73" t="s">
        <v>66</v>
      </c>
      <c r="B17" s="80">
        <v>-3650.69</v>
      </c>
      <c r="C17" s="78">
        <v>-3404.11</v>
      </c>
    </row>
    <row r="18" spans="1:3" ht="12.75">
      <c r="A18" s="73" t="s">
        <v>8</v>
      </c>
      <c r="B18" s="80">
        <v>-138262.54</v>
      </c>
      <c r="C18" s="53">
        <v>-162751.87</v>
      </c>
    </row>
    <row r="19" spans="1:3" ht="12.75">
      <c r="A19" s="73" t="s">
        <v>31</v>
      </c>
      <c r="B19" s="80">
        <v>-83643.75</v>
      </c>
      <c r="C19" s="53">
        <v>-80948.6</v>
      </c>
    </row>
    <row r="20" spans="1:6" s="20" customFormat="1" ht="12.75">
      <c r="A20" s="75" t="s">
        <v>30</v>
      </c>
      <c r="B20" s="79">
        <f>SUM(B8:B19)</f>
        <v>202295.87</v>
      </c>
      <c r="C20" s="76">
        <f>SUM(C8:C19)</f>
        <v>240453.2600000001</v>
      </c>
      <c r="F20"/>
    </row>
    <row r="21" spans="1:3" ht="12.75">
      <c r="A21" s="73"/>
      <c r="B21" s="80"/>
      <c r="C21" s="53"/>
    </row>
    <row r="22" spans="1:3" ht="12.75">
      <c r="A22" s="73"/>
      <c r="B22" s="80" t="s">
        <v>32</v>
      </c>
      <c r="C22" s="53" t="s">
        <v>32</v>
      </c>
    </row>
    <row r="23" spans="1:3" ht="12.75">
      <c r="A23" s="74" t="s">
        <v>90</v>
      </c>
      <c r="B23" s="80">
        <v>739.67</v>
      </c>
      <c r="C23" s="53">
        <v>0</v>
      </c>
    </row>
    <row r="24" spans="1:3" ht="12.75">
      <c r="A24" s="73" t="s">
        <v>68</v>
      </c>
      <c r="B24" s="80">
        <v>-900</v>
      </c>
      <c r="C24" s="53">
        <v>-3837.17</v>
      </c>
    </row>
    <row r="25" spans="1:4" s="20" customFormat="1" ht="26.25" customHeight="1">
      <c r="A25" s="81" t="s">
        <v>91</v>
      </c>
      <c r="B25" s="80">
        <v>-43966.6</v>
      </c>
      <c r="C25" s="53">
        <v>-996.98</v>
      </c>
      <c r="D25"/>
    </row>
    <row r="26" spans="1:3" s="20" customFormat="1" ht="12.75">
      <c r="A26" s="116" t="s">
        <v>33</v>
      </c>
      <c r="B26" s="117">
        <f>B23+B24+B25</f>
        <v>-44126.93</v>
      </c>
      <c r="C26" s="118">
        <f>SUM(C24+C25)</f>
        <v>-4834.15</v>
      </c>
    </row>
    <row r="27" spans="1:4" ht="12.75" customHeight="1">
      <c r="A27" s="116"/>
      <c r="B27" s="117"/>
      <c r="C27" s="119"/>
      <c r="D27" s="20"/>
    </row>
    <row r="28" spans="1:3" ht="12.75">
      <c r="A28" s="73"/>
      <c r="B28" s="80"/>
      <c r="C28" s="53"/>
    </row>
    <row r="29" spans="1:3" ht="12.75">
      <c r="A29" s="73"/>
      <c r="B29" s="80" t="s">
        <v>34</v>
      </c>
      <c r="C29" s="53" t="s">
        <v>34</v>
      </c>
    </row>
    <row r="30" spans="1:9" s="20" customFormat="1" ht="12.75" customHeight="1">
      <c r="A30" s="73" t="s">
        <v>35</v>
      </c>
      <c r="B30" s="80"/>
      <c r="C30" s="53"/>
      <c r="D30"/>
      <c r="I30" s="77"/>
    </row>
    <row r="31" spans="1:3" s="20" customFormat="1" ht="12.75">
      <c r="A31" s="116" t="s">
        <v>36</v>
      </c>
      <c r="B31" s="117">
        <f>B30</f>
        <v>0</v>
      </c>
      <c r="C31" s="120">
        <f>C30</f>
        <v>0</v>
      </c>
    </row>
    <row r="32" spans="1:4" ht="12.75" customHeight="1">
      <c r="A32" s="116"/>
      <c r="B32" s="117"/>
      <c r="C32" s="120"/>
      <c r="D32" s="20"/>
    </row>
    <row r="33" spans="1:3" ht="12.75">
      <c r="A33" s="73"/>
      <c r="B33" s="80"/>
      <c r="C33" s="53"/>
    </row>
    <row r="34" spans="1:4" ht="12.75">
      <c r="A34" s="75" t="s">
        <v>83</v>
      </c>
      <c r="B34" s="79">
        <f>B20+B26+B31</f>
        <v>158168.94</v>
      </c>
      <c r="C34" s="76">
        <f>C20+C26+C31</f>
        <v>235619.1100000001</v>
      </c>
      <c r="D34" s="19"/>
    </row>
    <row r="35" spans="1:3" ht="12.75">
      <c r="A35" s="73"/>
      <c r="B35" s="80"/>
      <c r="C35" s="53"/>
    </row>
    <row r="36" spans="1:3" ht="12.75">
      <c r="A36" s="73" t="s">
        <v>40</v>
      </c>
      <c r="B36" s="80">
        <v>970083.93</v>
      </c>
      <c r="C36" s="53">
        <v>811914.99</v>
      </c>
    </row>
    <row r="37" spans="1:3" ht="12.75">
      <c r="A37" s="73" t="s">
        <v>39</v>
      </c>
      <c r="B37" s="80">
        <v>811914.99</v>
      </c>
      <c r="C37" s="53">
        <v>576295.88</v>
      </c>
    </row>
    <row r="38" spans="1:3" ht="12.75">
      <c r="A38" s="75" t="s">
        <v>38</v>
      </c>
      <c r="B38" s="79">
        <f>B36-B37</f>
        <v>158168.94000000006</v>
      </c>
      <c r="C38" s="76">
        <f>C36-C37</f>
        <v>235619.11</v>
      </c>
    </row>
    <row r="39" ht="12.75">
      <c r="B39" s="19"/>
    </row>
    <row r="40" ht="12.75">
      <c r="B40" s="19"/>
    </row>
    <row r="41" spans="1:4" ht="12.75">
      <c r="A41" s="23"/>
      <c r="B41" s="83"/>
      <c r="C41" s="83"/>
      <c r="D41" s="83"/>
    </row>
    <row r="42" spans="1:4" ht="12.75">
      <c r="A42" s="23"/>
      <c r="B42" s="83"/>
      <c r="C42" s="91"/>
      <c r="D42" s="91"/>
    </row>
    <row r="43" spans="1:4" ht="12.75">
      <c r="A43" s="24"/>
      <c r="B43" s="83"/>
      <c r="C43" s="91"/>
      <c r="D43" s="91"/>
    </row>
    <row r="44" spans="1:2" ht="12.75">
      <c r="A44" s="133" t="s">
        <v>93</v>
      </c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</sheetData>
  <sheetProtection/>
  <mergeCells count="13">
    <mergeCell ref="A4:C4"/>
    <mergeCell ref="A2:D2"/>
    <mergeCell ref="A3:D3"/>
    <mergeCell ref="A5:D5"/>
    <mergeCell ref="B43:D43"/>
    <mergeCell ref="A26:A27"/>
    <mergeCell ref="B26:B27"/>
    <mergeCell ref="C26:C27"/>
    <mergeCell ref="A31:A32"/>
    <mergeCell ref="B31:B32"/>
    <mergeCell ref="C31:C32"/>
    <mergeCell ref="B41:D41"/>
    <mergeCell ref="B42:D42"/>
  </mergeCells>
  <printOptions/>
  <pageMargins left="1.55" right="0.787401575" top="0.54" bottom="0.41" header="0.27" footer="0.31"/>
  <pageSetup horizontalDpi="600" verticalDpi="600" orientation="landscape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Selma</cp:lastModifiedBy>
  <cp:lastPrinted>2019-04-10T20:05:58Z</cp:lastPrinted>
  <dcterms:created xsi:type="dcterms:W3CDTF">2005-10-01T19:04:29Z</dcterms:created>
  <dcterms:modified xsi:type="dcterms:W3CDTF">2019-04-10T20:41:58Z</dcterms:modified>
  <cp:category/>
  <cp:version/>
  <cp:contentType/>
  <cp:contentStatus/>
</cp:coreProperties>
</file>